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H_Clerk\Documents\Annual Accounts 2024-2025\AGAR &amp; SUPPORTING INFORMATION\"/>
    </mc:Choice>
  </mc:AlternateContent>
  <xr:revisionPtr revIDLastSave="0" documentId="13_ncr:1_{EDE5053C-BA60-4BC1-8E7B-04340E1775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L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/>
  <c r="G16" i="1"/>
  <c r="M16" i="1"/>
  <c r="G14" i="1"/>
  <c r="M14" i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L26" i="1"/>
  <c r="N26" i="1" s="1"/>
  <c r="F22" i="1"/>
  <c r="N10" i="1" s="1"/>
  <c r="D22" i="1"/>
  <c r="K18" i="1"/>
  <c r="L24" i="1" l="1"/>
  <c r="N14" i="1"/>
  <c r="N18" i="1"/>
  <c r="N12" i="1"/>
  <c r="H22" i="1"/>
  <c r="L22" i="1" s="1"/>
  <c r="N24" i="1"/>
  <c r="N28" i="1"/>
  <c r="K12" i="1"/>
  <c r="K16" i="1"/>
  <c r="K14" i="1"/>
  <c r="G22" i="1"/>
  <c r="M22" i="1" s="1"/>
  <c r="I22" i="1"/>
  <c r="J22" i="1"/>
  <c r="L20" i="1"/>
  <c r="K22" i="1" l="1"/>
  <c r="N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<sst xmlns="http://schemas.openxmlformats.org/spreadsheetml/2006/main" count="29" uniqueCount="26">
  <si>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</si>
  <si>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</si>
  <si>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</si>
  <si>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</si>
  <si>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</si>
  <si>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</si>
  <si>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</si>
  <si>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</si>
  <si>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</si>
  <si>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</si>
  <si>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</si>
  <si>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</si>
  <si>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</si>
  <si>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</si>
  <si>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</si>
  <si>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</si>
  <si>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</si>
  <si>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</si>
  <si>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</si>
  <si>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</si>
  <si>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</si>
  <si>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</si>
  <si>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</si>
  <si>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Received grant from South Oxfordshire District Council (934.00) and CIL Grant (£4,543.00) = £5,477</t>
  </si>
  <si>
    <t>New Clerk recruited in December &amp; paid more - resigned in April.</t>
  </si>
  <si>
    <t>BACH paid for CIL Projects, mainly for the Play Area (£4,819.00), NDP (£1,059.00), Website (£1,028.00) &amp; Election (£800.00), Training of Clerk/Cllrs (£360.00) &amp; Flood defences (£1,365) = £9,431.00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</si>
</sst>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B9" workbookViewId="0">
      <selection activeCell="N20" sqref="N20"/>
    </sheetView>
  </sheetViews>
  <sheetFormatPr defaultColWidth="9.08984375" defaultRowHeight="14" x14ac:dyDescent="0.3"/>
  <cols>
    <col min="1" max="1" width="20.08984375" style="2" customWidth="1"/>
    <col min="2" max="2" width="11" style="2" customWidth="1"/>
    <col min="3" max="3" width="32.54296875" style="2" customWidth="1"/>
    <col min="4" max="4" width="9.08984375" style="2"/>
    <col min="5" max="5" width="3.36328125" style="2" customWidth="1"/>
    <col min="6" max="6" width="9.08984375" style="2"/>
    <col min="7" max="7" width="10.08984375" style="2" customWidth="1"/>
    <col min="8" max="8" width="12.453125" style="2" customWidth="1"/>
    <col min="9" max="11" width="9.08984375" style="2" hidden="1" customWidth="1"/>
    <col min="12" max="12" width="13.36328125" style="2" customWidth="1"/>
    <col min="13" max="13" width="13.90625" style="2" bestFit="1" customWidth="1"/>
    <col min="14" max="14" width="50.453125" style="11" bestFit="1" customWidth="1"/>
    <col min="15" max="15" width="86" style="2" bestFit="1" customWidth="1"/>
    <col min="16" max="16384" width="9.08984375" style="2"/>
  </cols>
  <sheetData>
    <row r="1" spans="1:15" ht="18" x14ac:dyDescent="0.3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5" x14ac:dyDescent="0.3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3">
      <c r="A3" s="1" t="s">
        <v>15</v>
      </c>
    </row>
    <row r="4" spans="1:15" ht="79.5" customHeight="1" x14ac:dyDescent="0.3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3">
      <c r="A5" s="1" t="s">
        <v>17</v>
      </c>
    </row>
    <row r="6" spans="1:15" x14ac:dyDescent="0.3">
      <c r="A6" s="17"/>
      <c r="D6" s="3"/>
      <c r="F6" s="3"/>
      <c r="O6" s="16"/>
    </row>
    <row r="7" spans="1:15" ht="56" x14ac:dyDescent="0.3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22</v>
      </c>
    </row>
    <row r="8" spans="1:15" x14ac:dyDescent="0.3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5" thickBot="1" x14ac:dyDescent="0.35">
      <c r="D9" s="3"/>
      <c r="E9" s="3"/>
      <c r="O9" s="11"/>
    </row>
    <row r="10" spans="1:15" ht="30" customHeight="1" thickBot="1" x14ac:dyDescent="0.35">
      <c r="A10" s="28" t="s">
        <v>2</v>
      </c>
      <c r="B10" s="28"/>
      <c r="C10" s="31"/>
      <c r="D10" s="7">
        <v>53258</v>
      </c>
      <c r="F10" s="7">
        <v>37175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5" thickBot="1" x14ac:dyDescent="0.35">
      <c r="D11" s="4"/>
      <c r="F11" s="4"/>
      <c r="O11" s="11"/>
    </row>
    <row r="12" spans="1:15" ht="14.5" thickBot="1" x14ac:dyDescent="0.35">
      <c r="A12" s="32" t="s">
        <v>13</v>
      </c>
      <c r="B12" s="33"/>
      <c r="C12" s="34"/>
      <c r="D12" s="7">
        <v>16578</v>
      </c>
      <c r="F12" s="7">
        <v>15624</v>
      </c>
      <c r="G12" s="4">
        <f>D12-F12</f>
        <v>954</v>
      </c>
      <c r="H12" s="5">
        <f>IF((D12&gt;F12),(D12-F12)/F12,IF(D12&lt;F12,-(D12-F12)/F12,IF(D12=F12,0)))</f>
        <v>6.1059907834101382E-2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5" thickBot="1" x14ac:dyDescent="0.35">
      <c r="D13" s="4"/>
      <c r="F13" s="4"/>
      <c r="G13" s="4"/>
      <c r="H13" s="5"/>
      <c r="K13" s="3"/>
      <c r="L13" s="3"/>
      <c r="M13" s="3"/>
      <c r="O13" s="11"/>
    </row>
    <row r="14" spans="1:15" ht="28.5" thickBot="1" x14ac:dyDescent="0.35">
      <c r="A14" s="26" t="s">
        <v>3</v>
      </c>
      <c r="B14" s="26"/>
      <c r="C14" s="26"/>
      <c r="D14" s="7">
        <v>11618</v>
      </c>
      <c r="F14" s="7">
        <v>15840</v>
      </c>
      <c r="G14" s="4">
        <f>D14-F14</f>
        <v>-4222</v>
      </c>
      <c r="H14" s="5">
        <f>IF((D14&gt;F14),(D14-F14)/F14,IF(D14&lt;F14,-(D14-F14)/F14,IF(D14=F14,0)))</f>
        <v>0.26654040404040402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4.5" thickBot="1" x14ac:dyDescent="0.35">
      <c r="D15" s="4"/>
      <c r="F15" s="4"/>
      <c r="G15" s="4"/>
      <c r="H15" s="5"/>
      <c r="K15" s="3"/>
      <c r="L15" s="3"/>
      <c r="M15" s="3"/>
      <c r="O15" s="11"/>
    </row>
    <row r="16" spans="1:15" ht="28.5" thickBot="1" x14ac:dyDescent="0.35">
      <c r="A16" s="26" t="s">
        <v>4</v>
      </c>
      <c r="B16" s="26"/>
      <c r="C16" s="26"/>
      <c r="D16" s="7">
        <v>3598</v>
      </c>
      <c r="F16" s="7">
        <v>2566</v>
      </c>
      <c r="G16" s="4">
        <f>D16-F16</f>
        <v>1032</v>
      </c>
      <c r="H16" s="5">
        <f>IF((D16&gt;F16),(D16-F16)/F16,IF(D16&lt;F16,-(D16-F16)/F16,IF(D16=F16,0)))</f>
        <v>0.40218238503507403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24</v>
      </c>
      <c r="O16" s="12"/>
    </row>
    <row r="17" spans="1:23" ht="14.5" thickBot="1" x14ac:dyDescent="0.35">
      <c r="D17" s="4"/>
      <c r="F17" s="4"/>
      <c r="G17" s="4"/>
      <c r="H17" s="5"/>
      <c r="K17" s="3"/>
      <c r="L17" s="3"/>
      <c r="M17" s="3"/>
      <c r="O17" s="11"/>
    </row>
    <row r="18" spans="1:23" ht="14.5" thickBot="1" x14ac:dyDescent="0.3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5" thickBot="1" x14ac:dyDescent="0.35">
      <c r="D19" s="4"/>
      <c r="F19" s="4"/>
      <c r="G19" s="4"/>
      <c r="H19" s="5"/>
      <c r="K19" s="3"/>
      <c r="L19" s="3"/>
      <c r="M19" s="3"/>
      <c r="O19" s="11"/>
    </row>
    <row r="20" spans="1:23" ht="56.5" thickBot="1" x14ac:dyDescent="0.35">
      <c r="A20" s="26" t="s">
        <v>14</v>
      </c>
      <c r="B20" s="26"/>
      <c r="C20" s="26"/>
      <c r="D20" s="7">
        <v>21582</v>
      </c>
      <c r="F20" s="7">
        <v>12815</v>
      </c>
      <c r="G20" s="4">
        <f>D20-F20</f>
        <v>8767</v>
      </c>
      <c r="H20" s="5">
        <f>IF((D20&gt;F20),(D20-F20)/F20,IF(D20&lt;F20,-(D20-F20)/F20,IF(D20=F20,0)))</f>
        <v>0.68412017167381978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25</v>
      </c>
      <c r="O20" s="12"/>
    </row>
    <row r="21" spans="1:23" ht="14.5" thickBot="1" x14ac:dyDescent="0.35">
      <c r="D21" s="4"/>
      <c r="F21" s="4"/>
      <c r="G21" s="4"/>
      <c r="H21" s="5"/>
      <c r="K21" s="3"/>
      <c r="L21" s="3"/>
      <c r="M21" s="3"/>
      <c r="O21" s="11"/>
    </row>
    <row r="22" spans="1:23" ht="14.5" thickBot="1" x14ac:dyDescent="0.35">
      <c r="A22" s="6" t="s">
        <v>5</v>
      </c>
      <c r="D22" s="21">
        <f>D10+D12+D14-D16-D18-D20</f>
        <v>56274</v>
      </c>
      <c r="F22" s="21">
        <f>F10+F12+F14-F16-F18-F20</f>
        <v>53258</v>
      </c>
      <c r="G22" s="4">
        <f>D22-F22</f>
        <v>3016</v>
      </c>
      <c r="H22" s="5">
        <f>IF((D22&gt;F22),(D22-F22)/F22,IF(D22&lt;F22,-(D22-F22)/F22,IF(D22=F22,0)))</f>
        <v>5.6629989860678208E-2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5" thickBot="1" x14ac:dyDescent="0.35">
      <c r="D23" s="4"/>
      <c r="F23" s="4"/>
      <c r="G23" s="4"/>
      <c r="H23" s="5"/>
      <c r="K23" s="3"/>
      <c r="L23" s="3"/>
      <c r="M23" s="3"/>
      <c r="O23" s="11"/>
    </row>
    <row r="24" spans="1:23" ht="14.5" thickBot="1" x14ac:dyDescent="0.35">
      <c r="A24" s="26" t="s">
        <v>9</v>
      </c>
      <c r="B24" s="26"/>
      <c r="C24" s="26"/>
      <c r="D24" s="7">
        <v>56274</v>
      </c>
      <c r="F24" s="7">
        <v>53258</v>
      </c>
      <c r="G24" s="4">
        <f>D24-F24</f>
        <v>3016</v>
      </c>
      <c r="H24" s="5">
        <f>IF((D24&gt;F24),(D24-F24)/F24,IF(D24&lt;F24,-(D24-F24)/F24,IF(D24=F24,0)))</f>
        <v>5.6629989860678208E-2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5" thickBot="1" x14ac:dyDescent="0.35">
      <c r="D25" s="4"/>
      <c r="F25" s="4"/>
      <c r="G25" s="4"/>
      <c r="H25" s="5"/>
      <c r="K25" s="3"/>
      <c r="L25" s="3"/>
      <c r="M25" s="3"/>
      <c r="O25" s="11"/>
    </row>
    <row r="26" spans="1:23" ht="14.5" thickBot="1" x14ac:dyDescent="0.35">
      <c r="A26" s="26" t="s">
        <v>8</v>
      </c>
      <c r="B26" s="26"/>
      <c r="C26" s="26"/>
      <c r="D26" s="7">
        <v>94924</v>
      </c>
      <c r="F26" s="7">
        <v>94924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5" thickBot="1" x14ac:dyDescent="0.35">
      <c r="D27" s="4"/>
      <c r="F27" s="4"/>
      <c r="G27" s="4"/>
      <c r="H27" s="5"/>
      <c r="K27" s="3"/>
      <c r="L27" s="3"/>
      <c r="M27" s="3"/>
      <c r="O27" s="11"/>
    </row>
    <row r="28" spans="1:23" ht="14.5" thickBot="1" x14ac:dyDescent="0.3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3">
      <c r="H29" s="5"/>
      <c r="K29" s="3"/>
      <c r="L29" s="3"/>
      <c r="M29" s="3"/>
      <c r="O29" s="11"/>
    </row>
    <row r="30" spans="1:23" x14ac:dyDescent="0.3">
      <c r="C30" s="10"/>
    </row>
    <row r="31" spans="1:23" ht="15" customHeight="1" x14ac:dyDescent="0.3">
      <c r="P31" s="15"/>
      <c r="Q31" s="15"/>
      <c r="R31" s="15"/>
      <c r="S31" s="15"/>
      <c r="T31" s="15"/>
      <c r="U31" s="15"/>
      <c r="V31" s="15"/>
      <c r="W31" s="15"/>
    </row>
    <row r="32" spans="1:23" ht="18" x14ac:dyDescent="0.4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4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Gillian Peacock</cp:lastModifiedBy>
  <dcterms:created xsi:type="dcterms:W3CDTF">2012-07-11T10:01:28Z</dcterms:created>
  <dcterms:modified xsi:type="dcterms:W3CDTF">2025-05-21T15:24:40Z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